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<sst xmlns="http://schemas.openxmlformats.org/spreadsheetml/2006/main" count="119" uniqueCount="118">
  <si>
    <t>sToKed Climbing Wholesale Order Form
travis@stokedclimbing.com
805-458-2968
Marceline, MO 64658, USA</t>
  </si>
  <si>
    <t>Customer Name</t>
  </si>
  <si>
    <t>Email</t>
  </si>
  <si>
    <t>Bill To</t>
  </si>
  <si>
    <t>Ship To</t>
  </si>
  <si>
    <t>Spend $1,500+</t>
  </si>
  <si>
    <t>Spend $2,500+</t>
  </si>
  <si>
    <t>Spend $5,000+</t>
  </si>
  <si>
    <t>Spend $10,000+</t>
  </si>
  <si>
    <t>PO Number</t>
  </si>
  <si>
    <t>Total</t>
  </si>
  <si>
    <t>Item</t>
  </si>
  <si>
    <t>Qty</t>
  </si>
  <si>
    <t>Color Choice Blue, Black, Gray, Clear, Custom</t>
  </si>
  <si>
    <t>Shells In Stock</t>
  </si>
  <si>
    <t>Nose S-12"x10"x4"</t>
  </si>
  <si>
    <t>Nose Tall S- 16"x9"x6"</t>
  </si>
  <si>
    <t xml:space="preserve">Star Destroyer S- 22"x9"x2.25" </t>
  </si>
  <si>
    <r>
      <rPr>
        <rFont val="Calibri"/>
        <color rgb="FF000000"/>
        <sz val="11.0"/>
      </rPr>
      <t>Star Destroyer 3XL- 77"x31.5"x8"</t>
    </r>
    <r>
      <rPr>
        <rFont val="Arial"/>
        <color rgb="FF000000"/>
        <sz val="11.0"/>
      </rPr>
      <t xml:space="preserve"> </t>
    </r>
  </si>
  <si>
    <t>Triad S10- 9.5" sides 3.75" tall</t>
  </si>
  <si>
    <t>Triads S12- 12.5" sides 4.75" tall</t>
  </si>
  <si>
    <t>Triad M16- 15.5" sides 5.75" tall</t>
  </si>
  <si>
    <t>Penrose Tri S12- 18"x 12"x 3.5"</t>
  </si>
  <si>
    <t>Penrose Tri M- 30"x 16"x 3.5"</t>
  </si>
  <si>
    <t>Penrose Tri Oddball size 17"</t>
  </si>
  <si>
    <t>Penrose Tri Oddball size 23"</t>
  </si>
  <si>
    <t>Penrose Tri Xtra Wide Oddball size 19"</t>
  </si>
  <si>
    <t>Penrose Tri Xtra Wide Oddball size 36"</t>
  </si>
  <si>
    <t>Penrose Tri Xtra Wide Oddball size 64"</t>
  </si>
  <si>
    <t xml:space="preserve">L.O.G.G. S12- 12" x 9" x 4" </t>
  </si>
  <si>
    <t xml:space="preserve">L.O.G.G. S18- 18" x 9" x 4" </t>
  </si>
  <si>
    <t xml:space="preserve">L.O.G.G. S24- 24" x 9" x 4" </t>
  </si>
  <si>
    <t xml:space="preserve">L.O.G.G. S36- 36" x 9" x 4" </t>
  </si>
  <si>
    <t xml:space="preserve">L.O.G.G. S48- 48" x 9" x 4" </t>
  </si>
  <si>
    <t>L.O.G.G. M22- 22" x12" x 5"</t>
  </si>
  <si>
    <t>Volumes</t>
  </si>
  <si>
    <t>LeD.gEs L-  36"24"x9.5"x4"</t>
  </si>
  <si>
    <t>LeD.gEs XL- 48"x9.5"x4"</t>
  </si>
  <si>
    <t>LeD.gEs XXL- 96"x9.5"x4"</t>
  </si>
  <si>
    <t>LeD.gEs Low M24- 16"x24"x4"</t>
  </si>
  <si>
    <t>LeD.gEs Low M36- 16"x36"x4"</t>
  </si>
  <si>
    <t>LeD.gEs Low L48-16"x48"x4"</t>
  </si>
  <si>
    <t>Chubb off Kilter XS8- 8"x 8"x 1"-2.5"</t>
  </si>
  <si>
    <t>Chubb off Kilter S10- 10"x 10"x 1"-3.25"</t>
  </si>
  <si>
    <t>Chubb off Kilter M14- 14"x 14"x 1"-4.5"</t>
  </si>
  <si>
    <t>Chubb off Kilter M16- 16"x 16"x 1"-4.5"</t>
  </si>
  <si>
    <t>Chubb off Kilter M18- 18"x 18"x 1- 5.5"</t>
  </si>
  <si>
    <t>Chubb off Kilter M24- 24"x 24"x 1"-8"</t>
  </si>
  <si>
    <t>Squeezie XS8- 8"x 8"x 8"</t>
  </si>
  <si>
    <t>Squeezie S10- 10"x 10"x 10"</t>
  </si>
  <si>
    <t>Squeezie S12- 12"x 12"x 12"</t>
  </si>
  <si>
    <t>Squeezie M16- 16"x16"x14"</t>
  </si>
  <si>
    <t xml:space="preserve">Squeezie M18- 18"x18"x14" </t>
  </si>
  <si>
    <t>Squeezie L24- L12- 24"x24"x12"</t>
  </si>
  <si>
    <t xml:space="preserve">Squeezie XL36- 36"x36"x28" </t>
  </si>
  <si>
    <t>Squeezie XL48- 48"x48"x36"</t>
  </si>
  <si>
    <t>PenRose Tri Sloper XS- 12"x 5"x 2.5"</t>
  </si>
  <si>
    <t>PenRose Tri Sloper M- 36"x 15"x 7"</t>
  </si>
  <si>
    <t>PenRose Tri Sloper L- 48"x 20"x 10"</t>
  </si>
  <si>
    <t>Pry&lt;mid M- 18"x 18"x 6"</t>
  </si>
  <si>
    <t>Pry&lt;mid MT-18"x18"x9"</t>
  </si>
  <si>
    <t>Pry&lt;mid MXT-18"x18"x12"</t>
  </si>
  <si>
    <t>Pry&lt;mid L-24"x24"x8"</t>
  </si>
  <si>
    <t>Pry&lt;mid LT-24"x24"x12"</t>
  </si>
  <si>
    <t>Pry&lt;mid LXT-24"x24"x16"</t>
  </si>
  <si>
    <t>Mini Crack S- 12"x 5.5"x 9.5"</t>
  </si>
  <si>
    <t>Mini Crack M- 24"x 5.5"x 9.5"</t>
  </si>
  <si>
    <t>Mini Crack L- 48"x 5.5"x 9.5"</t>
  </si>
  <si>
    <t>Mini Crack XXL- 96"x 5.5"x 9.5"</t>
  </si>
  <si>
    <t>Setter Quiver M24</t>
  </si>
  <si>
    <t>Triad Low Low L15 - 36" sides at 15 degrees pitch</t>
  </si>
  <si>
    <t>Triad Low L36- 36"x36"x36"x9"</t>
  </si>
  <si>
    <t>Wedge M- 22"x 30"x 4"</t>
  </si>
  <si>
    <t>Wedge S- 11"x 15"x 2"</t>
  </si>
  <si>
    <t>Wedge L- 33"x 45"x 6"</t>
  </si>
  <si>
    <t>Penrose Tri Sloper S- 24"x 10"x 5" $95</t>
  </si>
  <si>
    <t>Penrose Tri Sloper M-36"x 15" 7"</t>
  </si>
  <si>
    <t>Penrose Tri Sloper L- 48"x 20"x 10"</t>
  </si>
  <si>
    <t>Leaners S12 - 12"x12"x4"</t>
  </si>
  <si>
    <t>Leaners M18- 18"x 18"x6"</t>
  </si>
  <si>
    <t>Leaners L24- 24"x24"x8"</t>
  </si>
  <si>
    <t>Leaners XL36- 36"x36"x8"</t>
  </si>
  <si>
    <t>Honeycomb Slits S- 12" wide</t>
  </si>
  <si>
    <t>Honeycomb Slits L- 24" wide</t>
  </si>
  <si>
    <t>Honeycomb Slant S12-  12"x15"x12"</t>
  </si>
  <si>
    <t>Honeycomb Slant M18-  18"x22"x18"</t>
  </si>
  <si>
    <t>Honeycomb Slant M24-  24"x30x24"</t>
  </si>
  <si>
    <t>Honeycomb Slant L36-   36"x45"x35"</t>
  </si>
  <si>
    <t>Orange Slice S24- 14"x24"x4"</t>
  </si>
  <si>
    <t>Orange Slice M36- 20"x36"x6"</t>
  </si>
  <si>
    <t>Orange Slice L48- 27"x48"x8"</t>
  </si>
  <si>
    <t>Orange Slice XL60-33"x60"x10"</t>
  </si>
  <si>
    <t>Orange Slice XL72- 40"x72"x12"</t>
  </si>
  <si>
    <t>Dillo Base Plate</t>
  </si>
  <si>
    <t>Dillo 15 Degree</t>
  </si>
  <si>
    <t>Dillo 30 Degree</t>
  </si>
  <si>
    <t>Dillo 60 Degree</t>
  </si>
  <si>
    <t>Pill End- 18"x12"x4"</t>
  </si>
  <si>
    <t>Pill Mid- 18"x13"x4</t>
  </si>
  <si>
    <t>Trips XS12- 5"x4.5"x12"</t>
  </si>
  <si>
    <t>Trips XS18- 5"x4.5"x18"</t>
  </si>
  <si>
    <t xml:space="preserve">Trips S24- 5"x4.5"x24" </t>
  </si>
  <si>
    <t>Trips S30- 5"x4.5"x30</t>
  </si>
  <si>
    <t xml:space="preserve">Trips M36- 5"x4.5"x36" </t>
  </si>
  <si>
    <t xml:space="preserve">Trips M48- 5"x4.5"x48" </t>
  </si>
  <si>
    <t xml:space="preserve">Trips L72- 5"x4.5"x72" </t>
  </si>
  <si>
    <t>Crack Volume- 48"x 21"-28"x 9"</t>
  </si>
  <si>
    <t>R.U.F.D. XS-18"x9"x4.5"</t>
  </si>
  <si>
    <t>R.U.F.D. S- 24"x12"x6"</t>
  </si>
  <si>
    <t>R.U.F.D. M-36"x18"x9"</t>
  </si>
  <si>
    <t>R.U.F.D. L-48"x24"x12"</t>
  </si>
  <si>
    <t>R.U.F.D. XL-60"x30"x15"</t>
  </si>
  <si>
    <t>R.U.F.D. XXL-72"x36"x18"</t>
  </si>
  <si>
    <t>R.U.F.D. 3XL- 84"x42"x21"</t>
  </si>
  <si>
    <t>R.U.F.D. 4XL- 96"x48"x24"</t>
  </si>
  <si>
    <t>Bombers S-25"x22"x8</t>
  </si>
  <si>
    <t>Bombers M-38"x33"x12"</t>
  </si>
  <si>
    <t>Bombers L-51"x44"x16"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</si>
</sst>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2">
    <font>
      <sz val="10.0"/>
      <color rgb="FF000000"/>
      <name val="Arial"/>
    </font>
    <font>
      <sz val="12.0"/>
    </font>
    <font>
      <b/>
      <sz val="12.0"/>
      <color rgb="FF000000"/>
      <name val="Calibri"/>
    </font>
    <font>
      <sz val="12.0"/>
      <color rgb="FF000000"/>
      <name val="Calibri"/>
    </font>
    <font/>
    <font>
      <b/>
      <sz val="13.0"/>
      <color rgb="FF000000"/>
      <name val="Calibri"/>
    </font>
    <font>
      <sz val="11.0"/>
      <color rgb="FF000000"/>
      <name val="Calibri"/>
    </font>
    <font>
      <b/>
      <sz val="18.0"/>
      <color rgb="FF000000"/>
      <name val="Calibri"/>
    </font>
    <font>
      <u/>
      <sz val="11.0"/>
      <color rgb="FF1155CC"/>
      <name val="Calibri"/>
    </font>
    <font>
      <u/>
      <sz val="11.0"/>
      <color rgb="FF0000FF"/>
      <name val="Calibri"/>
    </font>
    <font>
      <sz val="11.0"/>
      <color rgb="FF000000"/>
      <name val="Arial"/>
    </font>
    <font>
      <sz val="11.0"/>
      <color rgb="FF0000FF"/>
      <name val="Calibri"/>
    </font>
    <font>
      <sz val="11.0"/>
      <name val="Calibri"/>
    </font>
    <font>
      <sz val="10.0"/>
      <color rgb="FF000000"/>
      <name val="Calibri"/>
    </font>
    <font>
      <u/>
      <sz val="10.0"/>
      <color rgb="FF0000FF"/>
      <name val="Calibri"/>
    </font>
    <font>
      <u/>
      <color rgb="FF0000FF"/>
    </font>
    <font>
      <color rgb="FF000000"/>
      <name val="Arial"/>
    </font>
    <font>
      <u/>
      <color rgb="FF1155CC"/>
    </font>
    <font>
      <color rgb="FF000000"/>
    </font>
    <font>
      <color rgb="FF000000"/>
      <name val="Roboto"/>
    </font>
    <font>
      <u/>
      <sz val="10.0"/>
      <color rgb="FF1155CC"/>
      <name val="Arial"/>
    </font>
    <font>
      <u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C2D69A"/>
        <bgColor rgb="FFC2D69A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left" readingOrder="0" shrinkToFit="0" vertical="bottom" wrapText="0"/>
    </xf>
    <xf borderId="0" fillId="2" fontId="3" numFmtId="0" xfId="0" applyAlignment="1" applyFill="1" applyFont="1">
      <alignment horizontal="left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2" fontId="3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/>
    </xf>
    <xf borderId="0" fillId="0" fontId="5" numFmtId="0" xfId="0" applyAlignment="1" applyFont="1">
      <alignment horizontal="right" readingOrder="0" shrinkToFit="0" vertical="bottom" wrapText="0"/>
    </xf>
    <xf borderId="0" fillId="0" fontId="5" numFmtId="164" xfId="0" applyAlignment="1" applyFont="1" applyNumberFormat="1">
      <alignment readingOrder="0" shrinkToFit="0" vertical="bottom" wrapText="0"/>
    </xf>
    <xf borderId="0" fillId="0" fontId="4" numFmtId="164" xfId="0" applyFont="1" applyNumberFormat="1"/>
    <xf borderId="0" fillId="2" fontId="4" numFmtId="0" xfId="0" applyFont="1"/>
    <xf borderId="0" fillId="0" fontId="6" numFmtId="0" xfId="0" applyAlignment="1" applyFont="1">
      <alignment shrinkToFit="0" vertical="bottom" wrapText="0"/>
    </xf>
    <xf borderId="0" fillId="3" fontId="6" numFmtId="0" xfId="0" applyAlignment="1" applyFill="1" applyFont="1">
      <alignment horizontal="center" readingOrder="0" shrinkToFit="0" vertical="bottom" wrapText="0"/>
    </xf>
    <xf borderId="0" fillId="3" fontId="4" numFmtId="0" xfId="0" applyAlignment="1" applyFont="1">
      <alignment readingOrder="0"/>
    </xf>
    <xf borderId="0" fillId="3" fontId="4" numFmtId="0" xfId="0" applyFont="1"/>
    <xf borderId="0" fillId="3" fontId="7" numFmtId="0" xfId="0" applyAlignment="1" applyFont="1">
      <alignment horizontal="center" readingOrder="0" shrinkToFit="0" textRotation="90" vertical="center" wrapText="0"/>
    </xf>
    <xf borderId="0" fillId="0" fontId="8" numFmtId="0" xfId="0" applyAlignment="1" applyFont="1">
      <alignment horizontal="left" readingOrder="0" shrinkToFit="0" vertical="bottom" wrapText="0"/>
    </xf>
    <xf borderId="0" fillId="0" fontId="6" numFmtId="164" xfId="0" applyAlignment="1" applyFont="1" applyNumberForma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6" numFmtId="164" xfId="0" applyAlignment="1" applyFont="1" applyNumberFormat="1">
      <alignment readingOrder="0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0" fontId="9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0" fontId="10" numFmtId="0" xfId="0" applyAlignment="1" applyFont="1">
      <alignment horizontal="left" readingOrder="0"/>
    </xf>
    <xf borderId="0" fillId="0" fontId="4" numFmtId="0" xfId="0" applyAlignment="1" applyFont="1">
      <alignment readingOrder="0"/>
    </xf>
    <xf borderId="0" fillId="0" fontId="11" numFmtId="0" xfId="0" applyAlignment="1" applyFont="1">
      <alignment horizontal="left" readingOrder="0" shrinkToFit="0" vertical="bottom" wrapText="0"/>
    </xf>
    <xf borderId="0" fillId="0" fontId="12" numFmtId="164" xfId="0" applyAlignment="1" applyFont="1" applyNumberFormat="1">
      <alignment readingOrder="0"/>
    </xf>
    <xf borderId="0" fillId="0" fontId="13" numFmtId="0" xfId="0" applyAlignment="1" applyFont="1">
      <alignment horizontal="left" readingOrder="0" shrinkToFit="0" vertical="bottom" wrapText="0"/>
    </xf>
    <xf borderId="0" fillId="0" fontId="14" numFmtId="0" xfId="0" applyAlignment="1" applyFont="1">
      <alignment horizontal="left" readingOrder="0" shrinkToFit="0" vertical="bottom" wrapText="0"/>
    </xf>
    <xf borderId="0" fillId="0" fontId="4" numFmtId="164" xfId="0" applyAlignment="1" applyFont="1" applyNumberFormat="1">
      <alignment readingOrder="0"/>
    </xf>
    <xf borderId="0" fillId="0" fontId="15" numFmtId="0" xfId="0" applyAlignment="1" applyFont="1">
      <alignment readingOrder="0"/>
    </xf>
    <xf borderId="0" fillId="4" fontId="16" numFmtId="0" xfId="0" applyAlignment="1" applyFill="1" applyFont="1">
      <alignment horizontal="left" readingOrder="0"/>
    </xf>
    <xf borderId="0" fillId="0" fontId="17" numFmtId="0" xfId="0" applyAlignment="1" applyFont="1">
      <alignment readingOrder="0"/>
    </xf>
    <xf borderId="0" fillId="0" fontId="18" numFmtId="0" xfId="0" applyAlignment="1" applyFont="1">
      <alignment readingOrder="0"/>
    </xf>
    <xf borderId="0" fillId="0" fontId="18" numFmtId="0" xfId="0" applyAlignment="1" applyFont="1">
      <alignment readingOrder="0"/>
    </xf>
    <xf borderId="0" fillId="0" fontId="18" numFmtId="0" xfId="0" applyAlignment="1" applyFont="1">
      <alignment readingOrder="0"/>
    </xf>
    <xf borderId="0" fillId="4" fontId="19" numFmtId="0" xfId="0" applyAlignment="1" applyFont="1">
      <alignment readingOrder="0"/>
    </xf>
    <xf borderId="0" fillId="0" fontId="20" numFmtId="0" xfId="0" applyAlignment="1" applyFont="1">
      <alignment horizontal="left" readingOrder="0"/>
    </xf>
    <xf borderId="0" fillId="0" fontId="21" numFmtId="0" xfId="0" applyAlignment="1" applyFont="1">
      <alignment horizontal="left" readingOrder="0"/>
    </xf>
    <xf borderId="0" fillId="0" fontId="0" numFmtId="0" xfId="0" applyAlignment="1" applyFont="1">
      <alignment horizontal="left" readingOrder="0"/>
    </xf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0</xdr:rowOff>
    </xdr:from>
    <xdr:ext cx="809625" cy="11811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stokedclimbingvolumes.com/product-page/r-u-f-d" TargetMode="External"/><Relationship Id="rId11" Type="http://schemas.openxmlformats.org/officeDocument/2006/relationships/hyperlink" Target="https://www.stokedclimbingvolumes.com/product-page/leaners" TargetMode="External"/><Relationship Id="rId10" Type="http://schemas.openxmlformats.org/officeDocument/2006/relationships/hyperlink" Target="https://www.stokedclimbingvolumes.com/product-page/pen-rose-tri-sloper" TargetMode="External"/><Relationship Id="rId21" Type="http://schemas.openxmlformats.org/officeDocument/2006/relationships/drawing" Target="../drawings/drawing1.xml"/><Relationship Id="rId13" Type="http://schemas.openxmlformats.org/officeDocument/2006/relationships/hyperlink" Target="https://www.stokedclimbingvolumes.com/product-page/honeycomb-slants" TargetMode="External"/><Relationship Id="rId12" Type="http://schemas.openxmlformats.org/officeDocument/2006/relationships/hyperlink" Target="https://www.stokedclimbingvolumes.com/product-page/honeycomb-slants-1" TargetMode="External"/><Relationship Id="rId1" Type="http://schemas.openxmlformats.org/officeDocument/2006/relationships/hyperlink" Target="https://www.stokedclimbingvolumes.com/product-page/nose" TargetMode="External"/><Relationship Id="rId2" Type="http://schemas.openxmlformats.org/officeDocument/2006/relationships/hyperlink" Target="https://www.stokedclimbingvolumes.com/product-page/penrose-tri-xtra" TargetMode="External"/><Relationship Id="rId3" Type="http://schemas.openxmlformats.org/officeDocument/2006/relationships/hyperlink" Target="https://www.stokedclimbingvolumes.com/product-page/l-o-g-g" TargetMode="External"/><Relationship Id="rId4" Type="http://schemas.openxmlformats.org/officeDocument/2006/relationships/hyperlink" Target="https://www.stokedclimbingvolumes.com/product-page/led-ges-low" TargetMode="External"/><Relationship Id="rId9" Type="http://schemas.openxmlformats.org/officeDocument/2006/relationships/hyperlink" Target="https://www.stokedclimbingvolumes.com/product-page/wedge" TargetMode="External"/><Relationship Id="rId15" Type="http://schemas.openxmlformats.org/officeDocument/2006/relationships/hyperlink" Target="https://www.stokedclimbingvolumes.com/product-page/dillo-base-volume" TargetMode="External"/><Relationship Id="rId14" Type="http://schemas.openxmlformats.org/officeDocument/2006/relationships/hyperlink" Target="https://www.stokedclimbingvolumes.com/product-page/slices" TargetMode="External"/><Relationship Id="rId17" Type="http://schemas.openxmlformats.org/officeDocument/2006/relationships/hyperlink" Target="https://www.stokedclimbingvolumes.com/product-page/pill" TargetMode="External"/><Relationship Id="rId16" Type="http://schemas.openxmlformats.org/officeDocument/2006/relationships/hyperlink" Target="https://www.stokedclimbingvolumes.com/product-page/dillo-s" TargetMode="External"/><Relationship Id="rId5" Type="http://schemas.openxmlformats.org/officeDocument/2006/relationships/hyperlink" Target="https://www.stokedclimbingvolumes.com/product-page/pry-mid-13Cmid%20XS-%208%22%22x%208%22%22x%204%22%22%22)" TargetMode="External"/><Relationship Id="rId19" Type="http://schemas.openxmlformats.org/officeDocument/2006/relationships/hyperlink" Target="https://www.stokedclimbingvolumes.com/product-page/crack-volume" TargetMode="External"/><Relationship Id="rId6" Type="http://schemas.openxmlformats.org/officeDocument/2006/relationships/hyperlink" Target="https://www.stokedclimbingvolumes.com/product-page/tri-ad-setter-quiver" TargetMode="External"/><Relationship Id="rId18" Type="http://schemas.openxmlformats.org/officeDocument/2006/relationships/hyperlink" Target="https://www.stokedclimbingvolumes.com/product-page/trips" TargetMode="External"/><Relationship Id="rId7" Type="http://schemas.openxmlformats.org/officeDocument/2006/relationships/hyperlink" Target="https://www.stokedclimbingvolumes.com/product-page/triad-low-low" TargetMode="External"/><Relationship Id="rId8" Type="http://schemas.openxmlformats.org/officeDocument/2006/relationships/hyperlink" Target="https://www.stokedclimbingvolumes.com/product-page/tri-ad-l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75"/>
  <cols>
    <col customWidth="1" min="1" max="1" width="14.75"/>
  </cols>
  <sheetData>
    <row r="1">
      <c r="A1" s="1" t="s">
        <v>0</v>
      </c>
    </row>
    <row r="7">
      <c r="A7" s="2" t="s">
        <v>1</v>
      </c>
      <c r="B7" s="3"/>
      <c r="F7" s="4" t="s">
        <v>2</v>
      </c>
      <c r="G7" s="5"/>
    </row>
    <row r="8">
      <c r="A8" s="2" t="s">
        <v>3</v>
      </c>
      <c r="B8" s="3"/>
      <c r="F8" s="4" t="s">
        <v>4</v>
      </c>
      <c r="G8" s="5"/>
      <c r="I8" s="6" t="s">
        <v>5</v>
      </c>
      <c r="J8" s="6" t="s">
        <v>6</v>
      </c>
      <c r="K8" s="6" t="s">
        <v>7</v>
      </c>
      <c r="L8" s="6" t="s">
        <v>8</v>
      </c>
    </row>
    <row r="9">
      <c r="A9" s="2" t="s">
        <v>9</v>
      </c>
      <c r="B9" s="3"/>
      <c r="F9" s="4" t="s">
        <v>10</v>
      </c>
      <c r="G9" s="7">
        <f>sum(G12:G122)</f>
        <v>0</v>
      </c>
      <c r="H9" s="8">
        <f>sum(H12:H123)</f>
        <v>0</v>
      </c>
      <c r="I9" s="9">
        <f>H9*0.9</f>
        <v>0</v>
      </c>
      <c r="J9" s="9">
        <f>H9*0.85</f>
        <v>0</v>
      </c>
      <c r="K9" s="9">
        <f>H9*0.8</f>
        <v>0</v>
      </c>
      <c r="L9" s="9">
        <f>H9*0.75</f>
        <v>0</v>
      </c>
    </row>
    <row r="10" ht="7.5" customHeight="1">
      <c r="A10" s="10"/>
    </row>
    <row r="11">
      <c r="A11" s="11"/>
      <c r="B11" s="12" t="s">
        <v>11</v>
      </c>
      <c r="E11" s="12"/>
      <c r="F11" s="12"/>
      <c r="G11" s="12" t="s">
        <v>12</v>
      </c>
      <c r="H11" s="12" t="s">
        <v>10</v>
      </c>
      <c r="I11" s="13" t="s">
        <v>13</v>
      </c>
      <c r="J11" s="14"/>
      <c r="K11" s="14"/>
      <c r="L11" s="13" t="s">
        <v>14</v>
      </c>
    </row>
    <row r="12">
      <c r="A12" s="15"/>
      <c r="B12" s="16" t="s">
        <v>15</v>
      </c>
      <c r="E12" s="17">
        <v>100.0</v>
      </c>
      <c r="F12" s="17"/>
      <c r="G12" s="18"/>
      <c r="H12" s="19">
        <f t="shared" ref="H12:H122" si="1">G12*E12</f>
        <v>0</v>
      </c>
      <c r="L12" s="6">
        <v>4.0</v>
      </c>
    </row>
    <row r="13">
      <c r="B13" s="20" t="s">
        <v>16</v>
      </c>
      <c r="E13" s="17">
        <v>110.0</v>
      </c>
      <c r="F13" s="17"/>
      <c r="G13" s="18"/>
      <c r="H13" s="19">
        <f t="shared" si="1"/>
        <v>0</v>
      </c>
      <c r="L13" s="6">
        <v>10.0</v>
      </c>
    </row>
    <row r="14">
      <c r="B14" s="21" t="str">
        <f>HYPERLINK("https://www.stokedclimbingvolumes.com/product-page/star-destroyer","Star Destroyer L- 44""x 18""x 4.5""")</f>
        <v>Star Destroyer L- 44"x 18"x 4.5"</v>
      </c>
      <c r="E14" s="17">
        <v>150.0</v>
      </c>
      <c r="F14" s="17"/>
      <c r="G14" s="18"/>
      <c r="H14" s="19">
        <f t="shared" si="1"/>
        <v>0</v>
      </c>
      <c r="L14" s="6">
        <v>0.0</v>
      </c>
    </row>
    <row r="15">
      <c r="B15" s="22" t="s">
        <v>17</v>
      </c>
      <c r="C15" s="22"/>
      <c r="D15" s="22"/>
      <c r="E15" s="17">
        <v>100.0</v>
      </c>
      <c r="F15" s="17"/>
      <c r="G15" s="18"/>
      <c r="H15" s="19">
        <f t="shared" si="1"/>
        <v>0</v>
      </c>
      <c r="L15" s="6">
        <v>0.0</v>
      </c>
    </row>
    <row r="16">
      <c r="B16" s="23" t="s">
        <v>18</v>
      </c>
      <c r="C16" s="22"/>
      <c r="D16" s="22"/>
      <c r="E16" s="17">
        <v>270.0</v>
      </c>
      <c r="F16" s="17"/>
      <c r="G16" s="18"/>
      <c r="H16" s="19">
        <f t="shared" si="1"/>
        <v>0</v>
      </c>
      <c r="L16" s="6">
        <v>0.0</v>
      </c>
    </row>
    <row r="17">
      <c r="B17" s="21" t="str">
        <f>HYPERLINK("https://www.stokedclimbingvolumes.com/product-page/tri-ds","Triad XS- 6.5"" sides 2.75"" tall")</f>
        <v>Triad XS- 6.5" sides 2.75" tall</v>
      </c>
      <c r="E17" s="17">
        <v>35.0</v>
      </c>
      <c r="F17" s="17"/>
      <c r="G17" s="18"/>
      <c r="H17" s="19">
        <f t="shared" si="1"/>
        <v>0</v>
      </c>
      <c r="L17" s="6">
        <v>11.0</v>
      </c>
    </row>
    <row r="18">
      <c r="B18" s="20" t="s">
        <v>19</v>
      </c>
      <c r="E18" s="17">
        <v>40.0</v>
      </c>
      <c r="F18" s="17"/>
      <c r="G18" s="18"/>
      <c r="H18" s="19">
        <f t="shared" si="1"/>
        <v>0</v>
      </c>
      <c r="L18" s="6">
        <v>2.0</v>
      </c>
    </row>
    <row r="19">
      <c r="B19" s="20" t="s">
        <v>20</v>
      </c>
      <c r="E19" s="17">
        <v>45.0</v>
      </c>
      <c r="F19" s="17"/>
      <c r="G19" s="18"/>
      <c r="H19" s="19">
        <f t="shared" si="1"/>
        <v>0</v>
      </c>
      <c r="L19" s="6">
        <v>20.0</v>
      </c>
    </row>
    <row r="20">
      <c r="B20" s="20" t="s">
        <v>21</v>
      </c>
      <c r="E20" s="17">
        <v>50.0</v>
      </c>
      <c r="F20" s="17"/>
      <c r="G20" s="18"/>
      <c r="H20" s="19">
        <f t="shared" si="1"/>
        <v>0</v>
      </c>
      <c r="I20" s="24"/>
      <c r="L20" s="6">
        <v>17.0</v>
      </c>
    </row>
    <row r="21">
      <c r="B21" s="21" t="str">
        <f>HYPERLINK("https://www.stokedclimbingvolumes.com/product-page/pen-rose-tri","Penrose Tri XS- 12""x8""x 2""")</f>
        <v>Penrose Tri XS- 12"x8"x 2"</v>
      </c>
      <c r="E21" s="17">
        <v>40.0</v>
      </c>
      <c r="F21" s="17"/>
      <c r="G21" s="18"/>
      <c r="H21" s="19">
        <f t="shared" si="1"/>
        <v>0</v>
      </c>
      <c r="L21" s="6">
        <v>1.0</v>
      </c>
    </row>
    <row r="22">
      <c r="B22" s="20" t="s">
        <v>22</v>
      </c>
      <c r="E22" s="17">
        <v>80.0</v>
      </c>
      <c r="F22" s="17"/>
      <c r="G22" s="18"/>
      <c r="H22" s="19">
        <f t="shared" si="1"/>
        <v>0</v>
      </c>
      <c r="L22" s="6">
        <v>1.0</v>
      </c>
    </row>
    <row r="23">
      <c r="B23" s="20" t="s">
        <v>23</v>
      </c>
      <c r="E23" s="17">
        <v>120.0</v>
      </c>
      <c r="F23" s="17"/>
      <c r="G23" s="18"/>
      <c r="H23" s="19">
        <f t="shared" si="1"/>
        <v>0</v>
      </c>
      <c r="L23" s="6">
        <v>1.0</v>
      </c>
    </row>
    <row r="24">
      <c r="B24" s="22" t="s">
        <v>24</v>
      </c>
      <c r="C24" s="25"/>
      <c r="D24" s="25"/>
      <c r="E24" s="17">
        <v>75.0</v>
      </c>
      <c r="F24" s="17"/>
      <c r="G24" s="18"/>
      <c r="H24" s="19">
        <f t="shared" si="1"/>
        <v>0</v>
      </c>
      <c r="L24" s="6">
        <v>1.0</v>
      </c>
    </row>
    <row r="25">
      <c r="B25" s="22" t="s">
        <v>25</v>
      </c>
      <c r="C25" s="25"/>
      <c r="D25" s="25"/>
      <c r="E25" s="17">
        <v>95.0</v>
      </c>
      <c r="F25" s="17"/>
      <c r="G25" s="18"/>
      <c r="H25" s="19">
        <f t="shared" si="1"/>
        <v>0</v>
      </c>
      <c r="L25" s="6">
        <v>2.0</v>
      </c>
    </row>
    <row r="26">
      <c r="B26" s="16" t="s">
        <v>26</v>
      </c>
      <c r="C26" s="25"/>
      <c r="D26" s="25"/>
      <c r="E26" s="17">
        <v>80.0</v>
      </c>
      <c r="F26" s="17"/>
      <c r="G26" s="18"/>
      <c r="H26" s="19">
        <f t="shared" si="1"/>
        <v>0</v>
      </c>
      <c r="L26" s="6">
        <v>1.0</v>
      </c>
    </row>
    <row r="27">
      <c r="B27" s="22" t="s">
        <v>27</v>
      </c>
      <c r="C27" s="25"/>
      <c r="D27" s="25"/>
      <c r="E27" s="17">
        <v>160.0</v>
      </c>
      <c r="F27" s="17"/>
      <c r="G27" s="18"/>
      <c r="H27" s="19">
        <f t="shared" si="1"/>
        <v>0</v>
      </c>
      <c r="L27" s="6">
        <v>1.0</v>
      </c>
    </row>
    <row r="28">
      <c r="B28" s="22" t="s">
        <v>28</v>
      </c>
      <c r="C28" s="25"/>
      <c r="D28" s="25"/>
      <c r="E28" s="17">
        <v>300.0</v>
      </c>
      <c r="F28" s="17"/>
      <c r="G28" s="18"/>
      <c r="H28" s="19">
        <f t="shared" si="1"/>
        <v>0</v>
      </c>
      <c r="L28" s="6">
        <v>1.0</v>
      </c>
    </row>
    <row r="29">
      <c r="B29" s="21" t="str">
        <f>HYPERLINK("https://www.stokedclimbingvolumes.com/product-page/lizard-stud-2-pack","Lizard Studs XS- 8""x 5""")</f>
        <v>Lizard Studs XS- 8"x 5"</v>
      </c>
      <c r="E29" s="17">
        <v>25.0</v>
      </c>
      <c r="F29" s="17"/>
      <c r="G29" s="18"/>
      <c r="H29" s="19">
        <f t="shared" si="1"/>
        <v>0</v>
      </c>
      <c r="L29" s="6">
        <v>32.0</v>
      </c>
    </row>
    <row r="30">
      <c r="B30" s="16" t="s">
        <v>29</v>
      </c>
      <c r="E30" s="17">
        <v>65.0</v>
      </c>
      <c r="F30" s="17"/>
      <c r="G30" s="18"/>
      <c r="H30" s="19">
        <f t="shared" si="1"/>
        <v>0</v>
      </c>
      <c r="L30" s="6">
        <v>2.0</v>
      </c>
    </row>
    <row r="31">
      <c r="B31" s="20" t="s">
        <v>30</v>
      </c>
      <c r="E31" s="17">
        <v>80.0</v>
      </c>
      <c r="F31" s="17"/>
      <c r="G31" s="18"/>
      <c r="H31" s="19">
        <f t="shared" si="1"/>
        <v>0</v>
      </c>
      <c r="L31" s="6">
        <v>16.0</v>
      </c>
    </row>
    <row r="32">
      <c r="B32" s="20" t="s">
        <v>31</v>
      </c>
      <c r="E32" s="17">
        <v>85.0</v>
      </c>
      <c r="F32" s="17"/>
      <c r="G32" s="18"/>
      <c r="H32" s="19">
        <f t="shared" si="1"/>
        <v>0</v>
      </c>
      <c r="L32" s="6">
        <v>4.0</v>
      </c>
    </row>
    <row r="33">
      <c r="B33" s="20" t="s">
        <v>32</v>
      </c>
      <c r="E33" s="17">
        <v>125.0</v>
      </c>
      <c r="F33" s="17"/>
      <c r="G33" s="18"/>
      <c r="H33" s="19">
        <f t="shared" si="1"/>
        <v>0</v>
      </c>
      <c r="L33" s="6">
        <v>2.0</v>
      </c>
    </row>
    <row r="34">
      <c r="B34" s="20" t="s">
        <v>33</v>
      </c>
      <c r="C34" s="20"/>
      <c r="D34" s="20"/>
      <c r="E34" s="17">
        <v>165.0</v>
      </c>
      <c r="F34" s="17"/>
      <c r="G34" s="18"/>
      <c r="H34" s="19">
        <f t="shared" si="1"/>
        <v>0</v>
      </c>
      <c r="L34" s="6">
        <v>2.0</v>
      </c>
    </row>
    <row r="35">
      <c r="B35" s="20" t="s">
        <v>34</v>
      </c>
      <c r="E35" s="17">
        <v>110.0</v>
      </c>
      <c r="F35" s="17"/>
      <c r="G35" s="18"/>
      <c r="H35" s="19">
        <f t="shared" si="1"/>
        <v>0</v>
      </c>
      <c r="L35" s="6">
        <v>2.0</v>
      </c>
    </row>
    <row r="36">
      <c r="A36" s="15" t="s">
        <v>35</v>
      </c>
      <c r="B36" s="21" t="str">
        <f>HYPERLINK("https://www.stokedclimbingvolumes.com/product-page/led-ges","LeD.gEs 23.5""x 9.5""x 4""")</f>
        <v>LeD.gEs 23.5"x 9.5"x 4"</v>
      </c>
      <c r="E36" s="26">
        <v>85.0</v>
      </c>
      <c r="F36" s="17"/>
      <c r="G36" s="18"/>
      <c r="H36" s="19">
        <f t="shared" si="1"/>
        <v>0</v>
      </c>
      <c r="L36" s="6">
        <v>8.0</v>
      </c>
    </row>
    <row r="37">
      <c r="B37" s="27" t="s">
        <v>36</v>
      </c>
      <c r="C37" s="25"/>
      <c r="D37" s="25"/>
      <c r="E37" s="26">
        <v>130.0</v>
      </c>
      <c r="F37" s="17"/>
      <c r="H37" s="19">
        <f t="shared" si="1"/>
        <v>0</v>
      </c>
      <c r="L37" s="6">
        <v>4.0</v>
      </c>
    </row>
    <row r="38">
      <c r="B38" s="27" t="s">
        <v>37</v>
      </c>
      <c r="C38" s="25"/>
      <c r="D38" s="25"/>
      <c r="E38" s="26">
        <v>160.0</v>
      </c>
      <c r="F38" s="17"/>
      <c r="H38" s="19">
        <f t="shared" si="1"/>
        <v>0</v>
      </c>
      <c r="L38" s="6">
        <v>4.0</v>
      </c>
    </row>
    <row r="39">
      <c r="B39" s="27" t="s">
        <v>38</v>
      </c>
      <c r="C39" s="25"/>
      <c r="D39" s="25"/>
      <c r="E39" s="26">
        <v>290.0</v>
      </c>
      <c r="F39" s="17"/>
      <c r="H39" s="19">
        <f t="shared" si="1"/>
        <v>0</v>
      </c>
      <c r="L39" s="6">
        <v>2.0</v>
      </c>
    </row>
    <row r="40">
      <c r="B40" s="28" t="s">
        <v>39</v>
      </c>
      <c r="C40" s="16"/>
      <c r="D40" s="16"/>
      <c r="E40" s="26">
        <v>95.0</v>
      </c>
      <c r="F40" s="17"/>
      <c r="H40" s="19">
        <f t="shared" si="1"/>
        <v>0</v>
      </c>
      <c r="L40" s="6">
        <v>4.0</v>
      </c>
    </row>
    <row r="41">
      <c r="B41" s="27" t="s">
        <v>40</v>
      </c>
      <c r="C41" s="25"/>
      <c r="D41" s="25"/>
      <c r="E41" s="26">
        <v>110.0</v>
      </c>
      <c r="F41" s="17"/>
      <c r="H41" s="19">
        <f t="shared" si="1"/>
        <v>0</v>
      </c>
      <c r="L41" s="6">
        <v>4.0</v>
      </c>
    </row>
    <row r="42">
      <c r="B42" s="27" t="s">
        <v>41</v>
      </c>
      <c r="C42" s="25"/>
      <c r="D42" s="25"/>
      <c r="E42" s="26">
        <v>125.0</v>
      </c>
      <c r="F42" s="17"/>
      <c r="H42" s="19">
        <f t="shared" si="1"/>
        <v>0</v>
      </c>
      <c r="L42" s="6">
        <v>4.0</v>
      </c>
    </row>
    <row r="43">
      <c r="B43" s="21" t="str">
        <f>HYPERLINK("https://www.stokedclimbingvolumes.com/product-page/stoked-bombers","sToKed Bomber S- 25""x 22""x 8""")</f>
        <v>sToKed Bomber S- 25"x 22"x 8"</v>
      </c>
      <c r="E43" s="26">
        <v>225.0</v>
      </c>
      <c r="F43" s="17"/>
      <c r="H43" s="19">
        <f t="shared" si="1"/>
        <v>0</v>
      </c>
      <c r="L43" s="6">
        <v>3.0</v>
      </c>
    </row>
    <row r="44">
      <c r="B44" s="21" t="str">
        <f>HYPERLINK("https://www.stokedclimbingvolumes.com/product-page/chubb-off-kilter","Chubb off Kilter S- 12""x 12""x 1-4""")</f>
        <v>Chubb off Kilter S- 12"x 12"x 1-4"</v>
      </c>
      <c r="E44" s="29">
        <v>90.0</v>
      </c>
      <c r="F44" s="17"/>
      <c r="H44" s="19">
        <f t="shared" si="1"/>
        <v>0</v>
      </c>
      <c r="L44" s="6">
        <v>15.0</v>
      </c>
    </row>
    <row r="45">
      <c r="B45" s="20" t="s">
        <v>42</v>
      </c>
      <c r="C45" s="20"/>
      <c r="D45" s="20"/>
      <c r="E45" s="29">
        <v>65.0</v>
      </c>
      <c r="F45" s="17"/>
      <c r="H45" s="19">
        <f t="shared" si="1"/>
        <v>0</v>
      </c>
      <c r="L45" s="6">
        <v>9.0</v>
      </c>
    </row>
    <row r="46">
      <c r="B46" s="20" t="s">
        <v>43</v>
      </c>
      <c r="C46" s="20"/>
      <c r="D46" s="20"/>
      <c r="E46" s="29">
        <v>80.0</v>
      </c>
      <c r="F46" s="17"/>
      <c r="H46" s="19">
        <f t="shared" si="1"/>
        <v>0</v>
      </c>
      <c r="L46" s="6">
        <v>5.0</v>
      </c>
    </row>
    <row r="47">
      <c r="B47" s="20" t="s">
        <v>44</v>
      </c>
      <c r="C47" s="20"/>
      <c r="D47" s="20"/>
      <c r="E47" s="29">
        <v>140.0</v>
      </c>
      <c r="F47" s="17"/>
      <c r="H47" s="19">
        <f t="shared" si="1"/>
        <v>0</v>
      </c>
      <c r="L47" s="6">
        <v>3.0</v>
      </c>
    </row>
    <row r="48">
      <c r="B48" s="20" t="s">
        <v>45</v>
      </c>
      <c r="C48" s="20"/>
      <c r="D48" s="20"/>
      <c r="E48" s="29">
        <v>160.0</v>
      </c>
      <c r="F48" s="17"/>
      <c r="H48" s="19">
        <f t="shared" si="1"/>
        <v>0</v>
      </c>
      <c r="L48" s="6">
        <v>1.0</v>
      </c>
    </row>
    <row r="49">
      <c r="B49" s="20" t="s">
        <v>46</v>
      </c>
      <c r="C49" s="20"/>
      <c r="D49" s="20"/>
      <c r="E49" s="29">
        <v>180.0</v>
      </c>
      <c r="F49" s="17"/>
      <c r="H49" s="19">
        <f t="shared" si="1"/>
        <v>0</v>
      </c>
      <c r="L49" s="6">
        <v>1.0</v>
      </c>
    </row>
    <row r="50">
      <c r="B50" s="20" t="s">
        <v>47</v>
      </c>
      <c r="E50" s="29">
        <v>240.0</v>
      </c>
      <c r="F50" s="17"/>
      <c r="H50" s="19">
        <f t="shared" si="1"/>
        <v>0</v>
      </c>
      <c r="L50" s="6">
        <v>2.0</v>
      </c>
    </row>
    <row r="51">
      <c r="B51" s="30" t="str">
        <f>HYPERLINK("https://www.stokedclimbingvolumes.com/product-page/squeezies","Squeezie XS6- 6""x 6""x 6""")</f>
        <v>Squeezie XS6- 6"x 6"x 6"</v>
      </c>
      <c r="E51" s="29">
        <v>65.0</v>
      </c>
      <c r="F51" s="17"/>
      <c r="H51" s="19">
        <f t="shared" si="1"/>
        <v>0</v>
      </c>
      <c r="L51" s="6">
        <v>4.0</v>
      </c>
    </row>
    <row r="52">
      <c r="B52" s="6" t="s">
        <v>48</v>
      </c>
      <c r="C52" s="6"/>
      <c r="D52" s="6"/>
      <c r="E52" s="29">
        <v>80.0</v>
      </c>
      <c r="F52" s="17"/>
      <c r="H52" s="19">
        <f t="shared" si="1"/>
        <v>0</v>
      </c>
      <c r="L52" s="6">
        <v>1.0</v>
      </c>
    </row>
    <row r="53">
      <c r="B53" s="6" t="s">
        <v>49</v>
      </c>
      <c r="E53" s="29">
        <v>100.0</v>
      </c>
      <c r="F53" s="17"/>
      <c r="H53" s="19">
        <f t="shared" si="1"/>
        <v>0</v>
      </c>
      <c r="L53" s="6">
        <v>6.0</v>
      </c>
    </row>
    <row r="54">
      <c r="B54" s="6" t="s">
        <v>50</v>
      </c>
      <c r="E54" s="29">
        <v>120.0</v>
      </c>
      <c r="F54" s="17"/>
      <c r="H54" s="19">
        <f t="shared" si="1"/>
        <v>0</v>
      </c>
      <c r="L54" s="6">
        <v>5.0</v>
      </c>
    </row>
    <row r="55">
      <c r="A55" s="15"/>
      <c r="B55" s="6" t="s">
        <v>51</v>
      </c>
      <c r="C55" s="6"/>
      <c r="D55" s="6"/>
      <c r="E55" s="29">
        <v>160.0</v>
      </c>
      <c r="F55" s="17"/>
      <c r="H55" s="19">
        <f t="shared" si="1"/>
        <v>0</v>
      </c>
      <c r="L55" s="6">
        <v>3.0</v>
      </c>
    </row>
    <row r="56">
      <c r="A56" s="15"/>
      <c r="B56" s="6" t="s">
        <v>52</v>
      </c>
      <c r="E56" s="29">
        <v>180.0</v>
      </c>
      <c r="F56" s="17"/>
      <c r="H56" s="19">
        <f t="shared" si="1"/>
        <v>0</v>
      </c>
      <c r="L56" s="6">
        <v>3.0</v>
      </c>
    </row>
    <row r="57">
      <c r="A57" s="15"/>
      <c r="B57" s="6" t="s">
        <v>53</v>
      </c>
      <c r="E57" s="29">
        <v>220.0</v>
      </c>
      <c r="F57" s="17"/>
      <c r="H57" s="19">
        <f t="shared" si="1"/>
        <v>0</v>
      </c>
      <c r="L57" s="6">
        <v>2.0</v>
      </c>
    </row>
    <row r="58">
      <c r="A58" s="15"/>
      <c r="B58" s="6" t="s">
        <v>54</v>
      </c>
      <c r="E58" s="29">
        <v>360.0</v>
      </c>
      <c r="F58" s="17"/>
      <c r="H58" s="19">
        <f t="shared" si="1"/>
        <v>0</v>
      </c>
      <c r="L58" s="6">
        <v>2.0</v>
      </c>
    </row>
    <row r="59">
      <c r="A59" s="15"/>
      <c r="B59" s="6" t="s">
        <v>55</v>
      </c>
      <c r="E59" s="29">
        <v>480.0</v>
      </c>
      <c r="F59" s="17"/>
      <c r="H59" s="19">
        <f t="shared" si="1"/>
        <v>0</v>
      </c>
      <c r="L59" s="6">
        <v>1.0</v>
      </c>
    </row>
    <row r="60">
      <c r="B60" s="30" t="str">
        <f>HYPERLINK("https://www.stokedclimbingvolumes.com/product-page/pen-rose-tri-sloper","PenRose Tri Sloper S- 24""x 10""x 5""")</f>
        <v>PenRose Tri Sloper S- 24"x 10"x 5"</v>
      </c>
      <c r="E60" s="29">
        <v>95.0</v>
      </c>
      <c r="F60" s="17"/>
      <c r="H60" s="19">
        <f t="shared" si="1"/>
        <v>0</v>
      </c>
      <c r="L60" s="6">
        <v>7.0</v>
      </c>
    </row>
    <row r="61">
      <c r="B61" s="6" t="s">
        <v>56</v>
      </c>
      <c r="C61" s="6"/>
      <c r="D61" s="6"/>
      <c r="E61" s="29">
        <v>80.0</v>
      </c>
      <c r="F61" s="17"/>
      <c r="H61" s="19">
        <f t="shared" si="1"/>
        <v>0</v>
      </c>
      <c r="I61" s="31"/>
      <c r="L61" s="6">
        <v>3.0</v>
      </c>
    </row>
    <row r="62">
      <c r="B62" s="6" t="s">
        <v>57</v>
      </c>
      <c r="E62" s="29">
        <v>150.0</v>
      </c>
      <c r="F62" s="17"/>
      <c r="H62" s="19">
        <f t="shared" si="1"/>
        <v>0</v>
      </c>
      <c r="I62" s="31"/>
      <c r="L62" s="6">
        <v>4.0</v>
      </c>
    </row>
    <row r="63">
      <c r="B63" s="6" t="s">
        <v>58</v>
      </c>
      <c r="E63" s="29">
        <v>220.0</v>
      </c>
      <c r="F63" s="17"/>
      <c r="H63" s="19">
        <f t="shared" si="1"/>
        <v>0</v>
      </c>
      <c r="I63" s="31"/>
      <c r="L63" s="6">
        <v>0.0</v>
      </c>
    </row>
    <row r="64">
      <c r="B64" s="32" t="s">
        <v>59</v>
      </c>
      <c r="E64" s="29">
        <v>150.0</v>
      </c>
      <c r="F64" s="17"/>
      <c r="H64" s="19">
        <f t="shared" si="1"/>
        <v>0</v>
      </c>
      <c r="L64" s="6">
        <v>2.0</v>
      </c>
    </row>
    <row r="65">
      <c r="B65" s="31" t="s">
        <v>60</v>
      </c>
      <c r="C65" s="6"/>
      <c r="D65" s="6"/>
      <c r="E65" s="29">
        <v>160.0</v>
      </c>
      <c r="F65" s="17"/>
      <c r="H65" s="19">
        <f t="shared" si="1"/>
        <v>0</v>
      </c>
      <c r="L65" s="6">
        <v>1.0</v>
      </c>
    </row>
    <row r="66">
      <c r="B66" s="31" t="s">
        <v>61</v>
      </c>
      <c r="C66" s="6"/>
      <c r="D66" s="6"/>
      <c r="E66" s="29">
        <v>175.0</v>
      </c>
      <c r="F66" s="17"/>
      <c r="H66" s="19">
        <f t="shared" si="1"/>
        <v>0</v>
      </c>
      <c r="L66" s="6">
        <v>1.0</v>
      </c>
    </row>
    <row r="67">
      <c r="B67" s="6" t="s">
        <v>62</v>
      </c>
      <c r="E67" s="29">
        <v>195.0</v>
      </c>
      <c r="F67" s="17"/>
      <c r="H67" s="19">
        <f t="shared" si="1"/>
        <v>0</v>
      </c>
      <c r="L67" s="6">
        <v>1.0</v>
      </c>
    </row>
    <row r="68">
      <c r="B68" s="31" t="s">
        <v>63</v>
      </c>
      <c r="C68" s="33"/>
      <c r="D68" s="33"/>
      <c r="E68" s="29">
        <v>210.0</v>
      </c>
      <c r="F68" s="17"/>
      <c r="H68" s="19">
        <f t="shared" si="1"/>
        <v>0</v>
      </c>
      <c r="L68" s="6">
        <v>0.0</v>
      </c>
    </row>
    <row r="69">
      <c r="B69" s="31" t="s">
        <v>64</v>
      </c>
      <c r="C69" s="33"/>
      <c r="D69" s="33"/>
      <c r="E69" s="29">
        <v>220.0</v>
      </c>
      <c r="F69" s="17"/>
      <c r="H69" s="19">
        <f t="shared" si="1"/>
        <v>0</v>
      </c>
      <c r="L69" s="6">
        <v>1.0</v>
      </c>
    </row>
    <row r="70">
      <c r="B70" s="32" t="s">
        <v>65</v>
      </c>
      <c r="C70" s="32"/>
      <c r="D70" s="32"/>
      <c r="E70" s="29">
        <v>80.0</v>
      </c>
      <c r="F70" s="17"/>
      <c r="H70" s="19">
        <f t="shared" si="1"/>
        <v>0</v>
      </c>
      <c r="L70" s="6">
        <v>4.0</v>
      </c>
    </row>
    <row r="71">
      <c r="B71" s="34" t="s">
        <v>66</v>
      </c>
      <c r="C71" s="32"/>
      <c r="D71" s="32"/>
      <c r="E71" s="29">
        <v>100.0</v>
      </c>
      <c r="F71" s="17"/>
      <c r="H71" s="19">
        <f t="shared" si="1"/>
        <v>0</v>
      </c>
      <c r="L71" s="6">
        <v>4.0</v>
      </c>
    </row>
    <row r="72">
      <c r="B72" s="34" t="s">
        <v>67</v>
      </c>
      <c r="C72" s="32"/>
      <c r="D72" s="32"/>
      <c r="E72" s="29">
        <v>150.0</v>
      </c>
      <c r="F72" s="17"/>
      <c r="H72" s="19">
        <f t="shared" si="1"/>
        <v>0</v>
      </c>
      <c r="L72" s="6">
        <v>2.0</v>
      </c>
    </row>
    <row r="73">
      <c r="B73" s="35" t="s">
        <v>68</v>
      </c>
      <c r="C73" s="32"/>
      <c r="D73" s="32"/>
      <c r="E73" s="29">
        <v>275.0</v>
      </c>
      <c r="F73" s="17"/>
      <c r="H73" s="19">
        <f t="shared" si="1"/>
        <v>0</v>
      </c>
      <c r="L73" s="6">
        <v>1.0</v>
      </c>
    </row>
    <row r="74">
      <c r="B74" s="32" t="s">
        <v>69</v>
      </c>
      <c r="C74" s="32"/>
      <c r="D74" s="32"/>
      <c r="E74" s="29">
        <v>620.0</v>
      </c>
      <c r="F74" s="17"/>
      <c r="H74" s="19">
        <f t="shared" si="1"/>
        <v>0</v>
      </c>
      <c r="L74" s="6">
        <v>0.0</v>
      </c>
    </row>
    <row r="75">
      <c r="B75" s="32" t="s">
        <v>70</v>
      </c>
      <c r="C75" s="32"/>
      <c r="D75" s="32"/>
      <c r="E75" s="29">
        <v>220.0</v>
      </c>
      <c r="F75" s="17"/>
      <c r="H75" s="19">
        <f t="shared" si="1"/>
        <v>0</v>
      </c>
      <c r="L75" s="6">
        <v>0.0</v>
      </c>
    </row>
    <row r="76">
      <c r="B76" s="32" t="s">
        <v>71</v>
      </c>
      <c r="C76" s="32"/>
      <c r="D76" s="32"/>
      <c r="E76" s="29">
        <v>165.0</v>
      </c>
      <c r="F76" s="17"/>
      <c r="H76" s="19">
        <f t="shared" si="1"/>
        <v>0</v>
      </c>
      <c r="L76" s="6">
        <v>0.0</v>
      </c>
    </row>
    <row r="77">
      <c r="B77" s="32" t="s">
        <v>72</v>
      </c>
      <c r="E77" s="29">
        <v>125.0</v>
      </c>
      <c r="F77" s="17"/>
      <c r="H77" s="19">
        <f t="shared" si="1"/>
        <v>0</v>
      </c>
      <c r="L77" s="6">
        <v>4.0</v>
      </c>
    </row>
    <row r="78">
      <c r="B78" s="6" t="s">
        <v>73</v>
      </c>
      <c r="C78" s="6"/>
      <c r="D78" s="6"/>
      <c r="E78" s="29">
        <v>80.0</v>
      </c>
      <c r="F78" s="17"/>
      <c r="H78" s="19">
        <f t="shared" si="1"/>
        <v>0</v>
      </c>
      <c r="L78" s="6">
        <v>4.0</v>
      </c>
    </row>
    <row r="79">
      <c r="B79" s="6" t="s">
        <v>74</v>
      </c>
      <c r="E79" s="29">
        <v>155.0</v>
      </c>
      <c r="F79" s="17"/>
      <c r="H79" s="19">
        <f t="shared" si="1"/>
        <v>0</v>
      </c>
      <c r="L79" s="6">
        <v>2.0</v>
      </c>
    </row>
    <row r="80">
      <c r="B80" s="32" t="s">
        <v>75</v>
      </c>
      <c r="C80" s="32"/>
      <c r="D80" s="32"/>
      <c r="E80" s="29">
        <v>95.0</v>
      </c>
      <c r="F80" s="17"/>
      <c r="H80" s="19">
        <f t="shared" si="1"/>
        <v>0</v>
      </c>
      <c r="L80" s="6">
        <v>9.0</v>
      </c>
    </row>
    <row r="81">
      <c r="B81" s="6" t="s">
        <v>76</v>
      </c>
      <c r="C81" s="32"/>
      <c r="D81" s="32"/>
      <c r="E81" s="29">
        <v>150.0</v>
      </c>
      <c r="F81" s="17"/>
      <c r="H81" s="19">
        <f t="shared" si="1"/>
        <v>0</v>
      </c>
      <c r="L81" s="6">
        <v>3.0</v>
      </c>
    </row>
    <row r="82">
      <c r="B82" s="6" t="s">
        <v>77</v>
      </c>
      <c r="C82" s="32"/>
      <c r="D82" s="32"/>
      <c r="E82" s="29">
        <v>220.0</v>
      </c>
      <c r="F82" s="17"/>
      <c r="H82" s="19">
        <f t="shared" si="1"/>
        <v>0</v>
      </c>
      <c r="L82" s="6">
        <v>1.0</v>
      </c>
    </row>
    <row r="83">
      <c r="B83" s="32" t="s">
        <v>78</v>
      </c>
      <c r="C83" s="32"/>
      <c r="D83" s="32"/>
      <c r="E83" s="29">
        <v>80.0</v>
      </c>
      <c r="F83" s="17"/>
      <c r="H83" s="19">
        <f t="shared" si="1"/>
        <v>0</v>
      </c>
      <c r="L83" s="6">
        <v>9.0</v>
      </c>
    </row>
    <row r="84">
      <c r="B84" s="34" t="s">
        <v>79</v>
      </c>
      <c r="C84" s="32"/>
      <c r="D84" s="32"/>
      <c r="E84" s="29">
        <v>120.0</v>
      </c>
      <c r="F84" s="17"/>
      <c r="H84" s="19">
        <f t="shared" si="1"/>
        <v>0</v>
      </c>
      <c r="L84" s="6">
        <v>0.0</v>
      </c>
    </row>
    <row r="85">
      <c r="B85" s="35" t="s">
        <v>80</v>
      </c>
      <c r="C85" s="32"/>
      <c r="D85" s="32"/>
      <c r="E85" s="29">
        <v>180.0</v>
      </c>
      <c r="F85" s="17"/>
      <c r="H85" s="19">
        <f t="shared" si="1"/>
        <v>0</v>
      </c>
      <c r="L85" s="6">
        <v>15.0</v>
      </c>
    </row>
    <row r="86">
      <c r="B86" s="34" t="s">
        <v>81</v>
      </c>
      <c r="C86" s="32"/>
      <c r="D86" s="32"/>
      <c r="E86" s="29">
        <v>330.0</v>
      </c>
      <c r="F86" s="17"/>
      <c r="H86" s="19">
        <f t="shared" si="1"/>
        <v>0</v>
      </c>
      <c r="L86" s="6">
        <v>0.0</v>
      </c>
    </row>
    <row r="87">
      <c r="B87" s="32" t="s">
        <v>82</v>
      </c>
      <c r="C87" s="32"/>
      <c r="D87" s="32"/>
      <c r="E87" s="29">
        <v>95.0</v>
      </c>
      <c r="F87" s="17"/>
      <c r="H87" s="19">
        <f t="shared" si="1"/>
        <v>0</v>
      </c>
      <c r="L87" s="6">
        <v>0.0</v>
      </c>
    </row>
    <row r="88">
      <c r="B88" s="36" t="s">
        <v>83</v>
      </c>
      <c r="C88" s="32"/>
      <c r="D88" s="32"/>
      <c r="E88" s="29">
        <v>185.0</v>
      </c>
      <c r="F88" s="17"/>
      <c r="H88" s="19">
        <f t="shared" si="1"/>
        <v>0</v>
      </c>
      <c r="L88" s="6">
        <v>9.0</v>
      </c>
    </row>
    <row r="89">
      <c r="B89" s="32" t="s">
        <v>84</v>
      </c>
      <c r="C89" s="32"/>
      <c r="D89" s="32"/>
      <c r="E89" s="29">
        <v>180.0</v>
      </c>
      <c r="F89" s="17"/>
      <c r="H89" s="19">
        <f t="shared" si="1"/>
        <v>0</v>
      </c>
      <c r="L89" s="6">
        <v>3.0</v>
      </c>
    </row>
    <row r="90">
      <c r="B90" s="35" t="s">
        <v>85</v>
      </c>
      <c r="C90" s="32"/>
      <c r="D90" s="32"/>
      <c r="E90" s="29">
        <v>265.0</v>
      </c>
      <c r="F90" s="17"/>
      <c r="H90" s="19">
        <f t="shared" si="1"/>
        <v>0</v>
      </c>
      <c r="L90" s="6">
        <v>0.0</v>
      </c>
    </row>
    <row r="91">
      <c r="B91" s="35" t="s">
        <v>86</v>
      </c>
      <c r="C91" s="32"/>
      <c r="D91" s="32"/>
      <c r="E91" s="29">
        <v>320.0</v>
      </c>
      <c r="F91" s="17"/>
      <c r="H91" s="19">
        <f t="shared" si="1"/>
        <v>0</v>
      </c>
      <c r="L91" s="6">
        <v>3.0</v>
      </c>
    </row>
    <row r="92">
      <c r="B92" s="35" t="s">
        <v>87</v>
      </c>
      <c r="C92" s="32"/>
      <c r="D92" s="32"/>
      <c r="E92" s="29">
        <v>450.0</v>
      </c>
      <c r="F92" s="17"/>
      <c r="H92" s="19">
        <f t="shared" si="1"/>
        <v>0</v>
      </c>
      <c r="L92" s="6">
        <v>1.0</v>
      </c>
    </row>
    <row r="93">
      <c r="B93" s="32" t="s">
        <v>88</v>
      </c>
      <c r="E93" s="29">
        <v>180.0</v>
      </c>
      <c r="F93" s="17"/>
      <c r="H93" s="19">
        <f t="shared" si="1"/>
        <v>0</v>
      </c>
      <c r="L93" s="6">
        <v>30.0</v>
      </c>
    </row>
    <row r="94">
      <c r="B94" s="6" t="s">
        <v>89</v>
      </c>
      <c r="E94" s="29">
        <v>265.0</v>
      </c>
      <c r="F94" s="17"/>
      <c r="H94" s="19">
        <f t="shared" si="1"/>
        <v>0</v>
      </c>
      <c r="I94" s="31"/>
      <c r="L94" s="6">
        <v>20.0</v>
      </c>
    </row>
    <row r="95">
      <c r="B95" s="6" t="s">
        <v>90</v>
      </c>
      <c r="E95" s="29">
        <v>350.0</v>
      </c>
      <c r="F95" s="17"/>
      <c r="H95" s="19">
        <f t="shared" si="1"/>
        <v>0</v>
      </c>
      <c r="L95" s="6">
        <v>10.0</v>
      </c>
    </row>
    <row r="96">
      <c r="B96" s="6" t="s">
        <v>91</v>
      </c>
      <c r="E96" s="29">
        <v>445.0</v>
      </c>
      <c r="F96" s="17"/>
      <c r="H96" s="19">
        <f t="shared" si="1"/>
        <v>0</v>
      </c>
      <c r="L96" s="6">
        <v>5.0</v>
      </c>
    </row>
    <row r="97">
      <c r="B97" s="6" t="s">
        <v>92</v>
      </c>
      <c r="E97" s="29">
        <v>550.0</v>
      </c>
      <c r="F97" s="17"/>
      <c r="H97" s="19">
        <f t="shared" si="1"/>
        <v>0</v>
      </c>
      <c r="I97" s="31"/>
      <c r="L97" s="6">
        <v>0.0</v>
      </c>
    </row>
    <row r="98">
      <c r="B98" s="32" t="s">
        <v>93</v>
      </c>
      <c r="E98" s="29">
        <v>150.0</v>
      </c>
      <c r="F98" s="17"/>
      <c r="H98" s="19">
        <f t="shared" si="1"/>
        <v>0</v>
      </c>
      <c r="L98" s="6">
        <v>2.0</v>
      </c>
    </row>
    <row r="99">
      <c r="B99" s="32" t="s">
        <v>94</v>
      </c>
      <c r="E99" s="29">
        <v>120.0</v>
      </c>
      <c r="F99" s="17"/>
      <c r="H99" s="19">
        <f t="shared" si="1"/>
        <v>0</v>
      </c>
      <c r="L99" s="6">
        <v>2.0</v>
      </c>
    </row>
    <row r="100">
      <c r="B100" s="6" t="s">
        <v>95</v>
      </c>
      <c r="E100" s="29">
        <v>140.0</v>
      </c>
      <c r="F100" s="17"/>
      <c r="H100" s="19">
        <f t="shared" si="1"/>
        <v>0</v>
      </c>
      <c r="L100" s="6">
        <v>2.0</v>
      </c>
    </row>
    <row r="101">
      <c r="B101" s="6" t="s">
        <v>96</v>
      </c>
      <c r="E101" s="29">
        <v>160.0</v>
      </c>
      <c r="F101" s="17"/>
      <c r="H101" s="19">
        <f t="shared" si="1"/>
        <v>0</v>
      </c>
      <c r="L101" s="6">
        <v>1.0</v>
      </c>
    </row>
    <row r="102">
      <c r="B102" s="32" t="s">
        <v>97</v>
      </c>
      <c r="E102" s="29">
        <v>80.0</v>
      </c>
      <c r="H102" s="19">
        <f t="shared" si="1"/>
        <v>0</v>
      </c>
      <c r="L102" s="6">
        <v>2.0</v>
      </c>
    </row>
    <row r="103">
      <c r="B103" s="6" t="s">
        <v>98</v>
      </c>
      <c r="E103" s="29">
        <v>80.0</v>
      </c>
      <c r="H103" s="19">
        <f t="shared" si="1"/>
        <v>0</v>
      </c>
      <c r="L103" s="6">
        <v>1.0</v>
      </c>
    </row>
    <row r="104">
      <c r="B104" s="37" t="s">
        <v>99</v>
      </c>
      <c r="E104" s="29">
        <v>65.0</v>
      </c>
      <c r="H104" s="19">
        <f t="shared" si="1"/>
        <v>0</v>
      </c>
      <c r="L104" s="6">
        <v>2.0</v>
      </c>
    </row>
    <row r="105">
      <c r="B105" s="38" t="s">
        <v>100</v>
      </c>
      <c r="E105" s="29">
        <v>80.0</v>
      </c>
      <c r="H105" s="19">
        <f t="shared" si="1"/>
        <v>0</v>
      </c>
      <c r="L105" s="6">
        <v>1.0</v>
      </c>
    </row>
    <row r="106">
      <c r="B106" s="38" t="s">
        <v>101</v>
      </c>
      <c r="E106" s="29">
        <v>100.0</v>
      </c>
      <c r="H106" s="19">
        <f t="shared" si="1"/>
        <v>0</v>
      </c>
      <c r="L106" s="6">
        <v>1.0</v>
      </c>
    </row>
    <row r="107">
      <c r="B107" s="38" t="s">
        <v>102</v>
      </c>
      <c r="E107" s="29">
        <v>120.0</v>
      </c>
      <c r="H107" s="19">
        <f t="shared" si="1"/>
        <v>0</v>
      </c>
      <c r="L107" s="6">
        <v>2.0</v>
      </c>
    </row>
    <row r="108">
      <c r="B108" s="39" t="s">
        <v>103</v>
      </c>
      <c r="E108" s="29">
        <v>150.0</v>
      </c>
      <c r="H108" s="19">
        <f t="shared" si="1"/>
        <v>0</v>
      </c>
      <c r="L108" s="6">
        <v>5.0</v>
      </c>
    </row>
    <row r="109">
      <c r="B109" s="6" t="s">
        <v>104</v>
      </c>
      <c r="E109" s="29">
        <v>160.0</v>
      </c>
      <c r="H109" s="19">
        <f t="shared" si="1"/>
        <v>0</v>
      </c>
      <c r="L109" s="6">
        <v>2.0</v>
      </c>
    </row>
    <row r="110">
      <c r="B110" s="6" t="s">
        <v>105</v>
      </c>
      <c r="E110" s="29">
        <v>180.0</v>
      </c>
      <c r="H110" s="19">
        <f t="shared" si="1"/>
        <v>0</v>
      </c>
      <c r="L110" s="6">
        <v>1.0</v>
      </c>
    </row>
    <row r="111">
      <c r="B111" s="37" t="s">
        <v>106</v>
      </c>
      <c r="E111" s="29">
        <v>595.0</v>
      </c>
      <c r="H111" s="19">
        <f t="shared" si="1"/>
        <v>0</v>
      </c>
      <c r="L111" s="6">
        <v>12.0</v>
      </c>
    </row>
    <row r="112">
      <c r="B112" s="32" t="s">
        <v>107</v>
      </c>
      <c r="E112" s="29">
        <v>80.0</v>
      </c>
      <c r="H112" s="19">
        <f t="shared" si="1"/>
        <v>0</v>
      </c>
      <c r="L112" s="6">
        <v>3.0</v>
      </c>
    </row>
    <row r="113">
      <c r="B113" s="36" t="s">
        <v>108</v>
      </c>
      <c r="E113" s="29">
        <v>120.0</v>
      </c>
      <c r="H113" s="19">
        <f t="shared" si="1"/>
        <v>0</v>
      </c>
      <c r="L113" s="6">
        <v>10.0</v>
      </c>
    </row>
    <row r="114">
      <c r="A114" s="15"/>
      <c r="B114" s="6" t="s">
        <v>109</v>
      </c>
      <c r="E114" s="29">
        <v>150.0</v>
      </c>
      <c r="H114" s="19">
        <f t="shared" si="1"/>
        <v>0</v>
      </c>
      <c r="L114" s="6">
        <v>5.0</v>
      </c>
    </row>
    <row r="115">
      <c r="B115" s="6" t="s">
        <v>110</v>
      </c>
      <c r="E115" s="29">
        <v>210.0</v>
      </c>
      <c r="H115" s="19">
        <f t="shared" si="1"/>
        <v>0</v>
      </c>
      <c r="L115" s="6">
        <v>5.0</v>
      </c>
    </row>
    <row r="116">
      <c r="B116" s="36" t="s">
        <v>111</v>
      </c>
      <c r="E116" s="29">
        <v>280.0</v>
      </c>
      <c r="H116" s="19">
        <f t="shared" si="1"/>
        <v>0</v>
      </c>
      <c r="L116" s="6">
        <v>0.0</v>
      </c>
    </row>
    <row r="117">
      <c r="B117" s="36" t="s">
        <v>112</v>
      </c>
      <c r="E117" s="29">
        <v>330.0</v>
      </c>
      <c r="H117" s="19">
        <f t="shared" si="1"/>
        <v>0</v>
      </c>
      <c r="L117" s="6">
        <v>0.0</v>
      </c>
    </row>
    <row r="118">
      <c r="B118" s="36" t="s">
        <v>113</v>
      </c>
      <c r="E118" s="29">
        <v>390.0</v>
      </c>
      <c r="H118" s="19">
        <f t="shared" si="1"/>
        <v>0</v>
      </c>
      <c r="L118" s="6">
        <v>0.0</v>
      </c>
    </row>
    <row r="119">
      <c r="B119" s="36" t="s">
        <v>114</v>
      </c>
      <c r="E119" s="29">
        <v>480.0</v>
      </c>
      <c r="H119" s="19">
        <f t="shared" si="1"/>
        <v>0</v>
      </c>
      <c r="L119" s="6">
        <v>0.0</v>
      </c>
    </row>
    <row r="120">
      <c r="B120" s="6" t="s">
        <v>115</v>
      </c>
      <c r="E120" s="29">
        <v>225.0</v>
      </c>
      <c r="H120" s="19">
        <f t="shared" si="1"/>
        <v>0</v>
      </c>
      <c r="L120" s="6">
        <v>2.0</v>
      </c>
    </row>
    <row r="121">
      <c r="B121" s="6" t="s">
        <v>116</v>
      </c>
      <c r="E121" s="29">
        <v>325.0</v>
      </c>
      <c r="H121" s="19">
        <f t="shared" si="1"/>
        <v>0</v>
      </c>
      <c r="L121" s="6">
        <v>2.0</v>
      </c>
    </row>
    <row r="122">
      <c r="B122" s="6" t="s">
        <v>117</v>
      </c>
      <c r="E122" s="29">
        <v>375.0</v>
      </c>
      <c r="H122" s="19">
        <f t="shared" si="1"/>
        <v>0</v>
      </c>
      <c r="L122" s="6">
        <v>1.0</v>
      </c>
    </row>
    <row r="123">
      <c r="E123" s="29"/>
    </row>
    <row r="124">
      <c r="E124" s="29"/>
    </row>
    <row r="125">
      <c r="E125" s="29"/>
    </row>
    <row r="126">
      <c r="E126" s="29"/>
    </row>
  </sheetData>
  <mergeCells count="53">
    <mergeCell ref="A1:H6"/>
    <mergeCell ref="B7:E7"/>
    <mergeCell ref="G7:H7"/>
    <mergeCell ref="B8:E8"/>
    <mergeCell ref="G8:H8"/>
    <mergeCell ref="B9:E9"/>
    <mergeCell ref="A10:H10"/>
    <mergeCell ref="B19:D19"/>
    <mergeCell ref="B20:D20"/>
    <mergeCell ref="B21:D21"/>
    <mergeCell ref="B22:D22"/>
    <mergeCell ref="B30:D30"/>
    <mergeCell ref="B31:D31"/>
    <mergeCell ref="B32:D32"/>
    <mergeCell ref="B33:D33"/>
    <mergeCell ref="A12:A35"/>
    <mergeCell ref="A36:A54"/>
    <mergeCell ref="B56:D56"/>
    <mergeCell ref="B57:D57"/>
    <mergeCell ref="B58:D58"/>
    <mergeCell ref="B36:D36"/>
    <mergeCell ref="B43:D43"/>
    <mergeCell ref="B44:D44"/>
    <mergeCell ref="B50:D50"/>
    <mergeCell ref="B51:D51"/>
    <mergeCell ref="B53:D53"/>
    <mergeCell ref="B54:D54"/>
    <mergeCell ref="B35:D35"/>
    <mergeCell ref="B59:D59"/>
    <mergeCell ref="B98:D98"/>
    <mergeCell ref="B99:D99"/>
    <mergeCell ref="B11:D11"/>
    <mergeCell ref="B12:D12"/>
    <mergeCell ref="B13:D13"/>
    <mergeCell ref="B14:D14"/>
    <mergeCell ref="B17:D17"/>
    <mergeCell ref="B18:D18"/>
    <mergeCell ref="A59:A113"/>
    <mergeCell ref="A114:A166"/>
    <mergeCell ref="B23:D23"/>
    <mergeCell ref="B29:D29"/>
    <mergeCell ref="B60:D60"/>
    <mergeCell ref="B62:D62"/>
    <mergeCell ref="B63:D63"/>
    <mergeCell ref="B64:D64"/>
    <mergeCell ref="B67:D67"/>
    <mergeCell ref="B77:D77"/>
    <mergeCell ref="B79:D79"/>
    <mergeCell ref="B93:D93"/>
    <mergeCell ref="B94:D94"/>
    <mergeCell ref="B95:D95"/>
    <mergeCell ref="B96:D96"/>
    <mergeCell ref="B97:D97"/>
  </mergeCells>
  <conditionalFormatting sqref="B83">
    <cfRule type="notContainsBlanks" dxfId="0" priority="1">
      <formula>LEN(TRIM(B83))&gt;0</formula>
    </cfRule>
  </conditionalFormatting>
  <hyperlinks>
    <hyperlink r:id="rId1" ref="B12"/>
    <hyperlink r:id="rId2" ref="B26"/>
    <hyperlink r:id="rId3" ref="B30"/>
    <hyperlink r:id="rId4" ref="B40"/>
    <hyperlink r:id="rId5" ref="B64"/>
    <hyperlink r:id="rId6" ref="B74"/>
    <hyperlink r:id="rId7" ref="B75"/>
    <hyperlink r:id="rId8" ref="B76"/>
    <hyperlink r:id="rId9" ref="B77"/>
    <hyperlink r:id="rId10" ref="B80"/>
    <hyperlink r:id="rId11" ref="B83"/>
    <hyperlink r:id="rId12" ref="B87"/>
    <hyperlink r:id="rId13" ref="B89"/>
    <hyperlink r:id="rId14" ref="B93"/>
    <hyperlink r:id="rId15" ref="B98"/>
    <hyperlink r:id="rId16" ref="B99"/>
    <hyperlink r:id="rId17" ref="B102"/>
    <hyperlink r:id="rId18" ref="B104"/>
    <hyperlink r:id="rId19" ref="B111"/>
    <hyperlink r:id="rId20" ref="B112"/>
  </hyperlinks>
  <drawing r:id="rId21"/>
</worksheet>
</file>